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36" windowWidth="14628" windowHeight="6384"/>
  </bookViews>
  <sheets>
    <sheet name="ARRL" sheetId="1" r:id="rId1"/>
    <sheet name="VA2PHI" sheetId="3" r:id="rId2"/>
  </sheets>
  <calcPr calcId="125725"/>
</workbook>
</file>

<file path=xl/calcChain.xml><?xml version="1.0" encoding="utf-8"?>
<calcChain xmlns="http://schemas.openxmlformats.org/spreadsheetml/2006/main">
  <c r="F2" i="1"/>
  <c r="D3" i="3"/>
  <c r="B6" s="1"/>
  <c r="D2"/>
  <c r="F2"/>
  <c r="D3" i="1"/>
  <c r="B6" s="1"/>
  <c r="D2"/>
  <c r="F3"/>
  <c r="F4" s="1"/>
  <c r="B7" i="3" l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7" i="1"/>
  <c r="D7"/>
  <c r="D8" i="3" l="1"/>
  <c r="B8" i="1"/>
  <c r="D8"/>
  <c r="D9" i="3" l="1"/>
  <c r="B9" i="1"/>
  <c r="D9"/>
  <c r="B10" l="1"/>
  <c r="D10"/>
  <c r="D11" i="3" l="1"/>
  <c r="B11" i="1"/>
  <c r="D11"/>
  <c r="D12" i="3" l="1"/>
  <c r="B12" i="1"/>
  <c r="D12"/>
  <c r="B13" l="1"/>
  <c r="D13"/>
  <c r="D14" i="3" l="1"/>
  <c r="D14" i="1"/>
  <c r="B14"/>
  <c r="D15" i="3" l="1"/>
  <c r="B15" i="1"/>
  <c r="D15"/>
  <c r="B16" l="1"/>
  <c r="D16"/>
  <c r="D17" i="3" l="1"/>
  <c r="B17" i="1"/>
  <c r="D17"/>
  <c r="D18" i="3" l="1"/>
  <c r="B18" i="1"/>
  <c r="D18"/>
  <c r="D20" i="3" l="1"/>
  <c r="B19" i="1"/>
  <c r="D19"/>
  <c r="B20" l="1"/>
  <c r="D20"/>
  <c r="D4" s="1"/>
  <c r="D7" i="3" l="1"/>
  <c r="D10" l="1"/>
  <c r="D13" s="1"/>
  <c r="D16" s="1"/>
  <c r="D19" s="1"/>
  <c r="D4" l="1"/>
  <c r="B4"/>
</calcChain>
</file>

<file path=xl/sharedStrings.xml><?xml version="1.0" encoding="utf-8"?>
<sst xmlns="http://schemas.openxmlformats.org/spreadsheetml/2006/main" count="66" uniqueCount="34">
  <si>
    <t>Nb Dipôles:</t>
  </si>
  <si>
    <t>Programme de calcul d'antennes Log Périodiques</t>
  </si>
  <si>
    <t>Ph. Groux</t>
  </si>
  <si>
    <t>σ =</t>
  </si>
  <si>
    <t>Boom (m) =</t>
  </si>
  <si>
    <t>L Dipôle (m)</t>
  </si>
  <si>
    <t>No Dipôle</t>
  </si>
  <si>
    <t>Espace</t>
  </si>
  <si>
    <t>D1 - D2</t>
  </si>
  <si>
    <t>Dipôle</t>
  </si>
  <si>
    <t>D2 - D3</t>
  </si>
  <si>
    <t>D3 - D4</t>
  </si>
  <si>
    <t>D4 - D5</t>
  </si>
  <si>
    <t>Espacement</t>
  </si>
  <si>
    <t>(m)</t>
  </si>
  <si>
    <t>D6 - D7</t>
  </si>
  <si>
    <t>D7 - D8</t>
  </si>
  <si>
    <t>D8 - D9</t>
  </si>
  <si>
    <t>D9 - D10</t>
  </si>
  <si>
    <t>D10 - D11</t>
  </si>
  <si>
    <t>D12 - D13</t>
  </si>
  <si>
    <t>D11 - D12</t>
  </si>
  <si>
    <t>D13 - D14</t>
  </si>
  <si>
    <t>D14 - D15</t>
  </si>
  <si>
    <t>D5 - D6</t>
  </si>
  <si>
    <t>VA2PHI</t>
  </si>
  <si>
    <t>Fmax (MHz):</t>
  </si>
  <si>
    <t>Fmin (MHz):</t>
  </si>
  <si>
    <t>Fmax/Fmin:</t>
  </si>
  <si>
    <t xml:space="preserve"> λ/2 Fmin (m)</t>
  </si>
  <si>
    <t xml:space="preserve"> λ/2 Fmax (m)</t>
  </si>
  <si>
    <r>
      <t xml:space="preserve">Gain de l'antenne (dB) fonction de </t>
    </r>
    <r>
      <rPr>
        <sz val="14"/>
        <color theme="1"/>
        <rFont val="Calibri"/>
        <family val="2"/>
      </rPr>
      <t>ζ et de σ</t>
    </r>
  </si>
  <si>
    <t>τ=</t>
  </si>
  <si>
    <t>τ =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</si>
</sst>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4" xfId="0" applyBorder="1"/>
    <xf numFmtId="0" fontId="0" fillId="0" borderId="3" xfId="0" applyBorder="1"/>
    <xf numFmtId="0" fontId="0" fillId="0" borderId="12" xfId="0" applyBorder="1"/>
    <xf numFmtId="0" fontId="0" fillId="0" borderId="6" xfId="0" applyBorder="1"/>
    <xf numFmtId="0" fontId="0" fillId="0" borderId="3" xfId="0" applyBorder="1" applyAlignment="1">
      <alignment horizontal="center"/>
    </xf>
    <xf numFmtId="0" fontId="0" fillId="0" borderId="15" xfId="0" applyBorder="1"/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1" fillId="0" borderId="2" xfId="0" applyFont="1" applyBorder="1" applyAlignment="1" applyProtection="1">
      <alignment horizontal="center"/>
      <protection hidden="1"/>
    </xf>
    <xf numFmtId="2" fontId="0" fillId="0" borderId="14" xfId="0" applyNumberFormat="1" applyBorder="1" applyAlignment="1" applyProtection="1">
      <alignment horizontal="center"/>
      <protection hidden="1"/>
    </xf>
    <xf numFmtId="0" fontId="1" fillId="0" borderId="2" xfId="0" applyFont="1" applyBorder="1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0" xfId="0" applyBorder="1" applyAlignment="1" applyProtection="1">
      <alignment horizontal="center"/>
      <protection hidden="1"/>
    </xf>
    <xf numFmtId="165" fontId="2" fillId="3" borderId="14" xfId="0" applyNumberFormat="1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center"/>
      <protection hidden="1"/>
    </xf>
    <xf numFmtId="164" fontId="5" fillId="2" borderId="14" xfId="0" applyNumberFormat="1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5" fillId="2" borderId="18" xfId="0" applyFont="1" applyFill="1" applyBorder="1" applyAlignment="1" applyProtection="1">
      <alignment horizontal="center"/>
      <protection locked="0"/>
    </xf>
    <xf numFmtId="0" fontId="5" fillId="2" borderId="20" xfId="0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/>
      <protection locked="0"/>
    </xf>
    <xf numFmtId="0" fontId="0" fillId="0" borderId="9" xfId="0" applyBorder="1" applyProtection="1"/>
    <xf numFmtId="0" fontId="0" fillId="0" borderId="18" xfId="0" applyBorder="1" applyProtection="1"/>
    <xf numFmtId="0" fontId="0" fillId="0" borderId="19" xfId="0" applyBorder="1" applyProtection="1"/>
    <xf numFmtId="0" fontId="0" fillId="0" borderId="5" xfId="0" applyBorder="1" applyProtection="1"/>
    <xf numFmtId="0" fontId="2" fillId="3" borderId="21" xfId="0" applyFont="1" applyFill="1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2" fontId="0" fillId="0" borderId="16" xfId="0" applyNumberFormat="1" applyBorder="1" applyAlignment="1" applyProtection="1">
      <alignment horizontal="center"/>
    </xf>
    <xf numFmtId="2" fontId="0" fillId="0" borderId="20" xfId="0" applyNumberFormat="1" applyBorder="1" applyAlignment="1" applyProtection="1">
      <alignment horizontal="center"/>
    </xf>
    <xf numFmtId="2" fontId="2" fillId="3" borderId="17" xfId="0" applyNumberFormat="1" applyFont="1" applyFill="1" applyBorder="1" applyAlignment="1" applyProtection="1">
      <alignment horizontal="center"/>
    </xf>
    <xf numFmtId="165" fontId="0" fillId="0" borderId="16" xfId="0" applyNumberFormat="1" applyBorder="1" applyAlignment="1" applyProtection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4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167640</xdr:colOff>
      <xdr:row>1</xdr:row>
      <xdr:rowOff>99060</xdr:rowOff>
    </xdr:from>
    <xdr:to>
      <xdr:col>11</xdr:col>
      <xdr:colOff>609858</xdr:colOff>
      <xdr:row>19</xdr:row>
      <xdr:rowOff>144780</xdr:rowOff>
    </xdr:to>
    <xdr:pic>
      <xdr:nvPicPr>
        <xdr:cNvPr id="2" name="Picture 1" descr="LP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22520" y="335280"/>
          <a:ext cx="4404618" cy="337566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144780</xdr:colOff>
      <xdr:row>1</xdr:row>
      <xdr:rowOff>114301</xdr:rowOff>
    </xdr:from>
    <xdr:to>
      <xdr:col>11</xdr:col>
      <xdr:colOff>586998</xdr:colOff>
      <xdr:row>19</xdr:row>
      <xdr:rowOff>175261</xdr:rowOff>
    </xdr:to>
    <xdr:pic>
      <xdr:nvPicPr>
        <xdr:cNvPr id="2" name="Picture 1" descr="LP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60620" y="304801"/>
          <a:ext cx="4404618" cy="33756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zoomScaleNormal="100" workbookViewId="0">
      <selection activeCell="F13" sqref="F13"/>
    </sheetView>
  </sheetViews>
  <sheetFormatPr baseColWidth="10" defaultRowHeight="14.4"/>
  <cols>
    <col min="1" max="1" width="11.5546875" customWidth="1"/>
    <col min="4" max="4" width="11.5546875" customWidth="1"/>
    <col min="5" max="5" width="10.33203125" customWidth="1"/>
    <col min="6" max="6" width="9.33203125" customWidth="1"/>
  </cols>
  <sheetData>
    <row r="1" spans="1:11" ht="18.600000000000001" thickBot="1">
      <c r="A1" s="29" t="s">
        <v>1</v>
      </c>
      <c r="B1" s="8"/>
      <c r="C1" s="8"/>
      <c r="D1" s="8"/>
      <c r="E1" s="30" t="s">
        <v>2</v>
      </c>
      <c r="F1" s="31" t="s">
        <v>25</v>
      </c>
      <c r="H1" s="52" t="s">
        <v>31</v>
      </c>
      <c r="I1" s="52"/>
      <c r="J1" s="52"/>
      <c r="K1" s="52"/>
    </row>
    <row r="2" spans="1:11" ht="15" thickBot="1">
      <c r="A2" s="24" t="s">
        <v>26</v>
      </c>
      <c r="B2" s="34">
        <v>29.7</v>
      </c>
      <c r="C2" s="27" t="s">
        <v>29</v>
      </c>
      <c r="D2" s="26">
        <f>150/B2</f>
        <v>5.0505050505050511</v>
      </c>
      <c r="E2" s="24" t="s">
        <v>28</v>
      </c>
      <c r="F2" s="32">
        <f>B2/B3</f>
        <v>2.1214285714285714</v>
      </c>
    </row>
    <row r="3" spans="1:11" ht="15" thickBot="1">
      <c r="A3" s="24" t="s">
        <v>27</v>
      </c>
      <c r="B3" s="34">
        <v>14</v>
      </c>
      <c r="C3" s="27" t="s">
        <v>30</v>
      </c>
      <c r="D3" s="26">
        <f>150/B3</f>
        <v>10.714285714285714</v>
      </c>
      <c r="E3" s="25" t="s">
        <v>32</v>
      </c>
      <c r="F3" s="32">
        <f>1/10^((LOG(B2/B3))/(B4-1))</f>
        <v>0.86034832450811249</v>
      </c>
    </row>
    <row r="4" spans="1:11" ht="15" thickBot="1">
      <c r="A4" s="24" t="s">
        <v>0</v>
      </c>
      <c r="B4" s="35">
        <v>6</v>
      </c>
      <c r="C4" s="28" t="s">
        <v>4</v>
      </c>
      <c r="D4" s="32">
        <f>SUM(D7:D20)</f>
        <v>12.82109168656871</v>
      </c>
      <c r="E4" s="25" t="s">
        <v>3</v>
      </c>
      <c r="F4" s="32">
        <f>0.243*F3-0.051</f>
        <v>0.15806464285547134</v>
      </c>
    </row>
    <row r="5" spans="1:11" ht="15" thickBot="1">
      <c r="A5" s="33" t="s">
        <v>6</v>
      </c>
      <c r="B5" s="23" t="s">
        <v>5</v>
      </c>
      <c r="C5" s="37" t="s">
        <v>7</v>
      </c>
      <c r="D5" s="36" t="s">
        <v>13</v>
      </c>
      <c r="E5" s="9"/>
      <c r="F5" s="10"/>
    </row>
    <row r="6" spans="1:11" ht="15" thickBot="1">
      <c r="A6" s="6">
        <v>1</v>
      </c>
      <c r="B6" s="7">
        <f>D3</f>
        <v>10.714285714285714</v>
      </c>
      <c r="C6" s="1" t="s">
        <v>9</v>
      </c>
      <c r="D6" s="4" t="s">
        <v>14</v>
      </c>
      <c r="E6" s="9"/>
      <c r="F6" s="10"/>
    </row>
    <row r="7" spans="1:11">
      <c r="A7" s="6">
        <v>2</v>
      </c>
      <c r="B7" s="2">
        <f>IF(B$4&gt;=A7,B6*F$3,0)</f>
        <v>9.2180177625869195</v>
      </c>
      <c r="C7" s="6" t="s">
        <v>8</v>
      </c>
      <c r="D7" s="7">
        <f>IF(B6&gt;D$2,B6*F$4*2,0)</f>
        <v>3.3870994897600997</v>
      </c>
      <c r="E7" s="9"/>
      <c r="F7" s="10"/>
    </row>
    <row r="8" spans="1:11">
      <c r="A8" s="6">
        <v>3</v>
      </c>
      <c r="B8" s="2">
        <f t="shared" ref="B8:B20" si="0">IF(B$4&gt;=A8,B7*F$3,0)</f>
        <v>7.9307061373276762</v>
      </c>
      <c r="C8" s="6" t="s">
        <v>10</v>
      </c>
      <c r="D8" s="2">
        <f t="shared" ref="D8:D20" si="1">IF(B7&gt;D$2,B7*F$4*2,0)</f>
        <v>2.9140853709573848</v>
      </c>
      <c r="E8" s="9"/>
      <c r="F8" s="10"/>
    </row>
    <row r="9" spans="1:11">
      <c r="A9" s="6">
        <v>4</v>
      </c>
      <c r="B9" s="2">
        <f t="shared" si="0"/>
        <v>6.8231697374160705</v>
      </c>
      <c r="C9" s="6" t="s">
        <v>11</v>
      </c>
      <c r="D9" s="2">
        <f t="shared" si="1"/>
        <v>2.5071284663767877</v>
      </c>
      <c r="E9" s="9"/>
      <c r="F9" s="10"/>
    </row>
    <row r="10" spans="1:11">
      <c r="A10" s="6">
        <v>5</v>
      </c>
      <c r="B10" s="2">
        <f t="shared" si="0"/>
        <v>5.8703026514203742</v>
      </c>
      <c r="C10" s="6" t="s">
        <v>12</v>
      </c>
      <c r="D10" s="2">
        <f t="shared" si="1"/>
        <v>2.1570037753738625</v>
      </c>
      <c r="E10" s="9"/>
      <c r="F10" s="10"/>
    </row>
    <row r="11" spans="1:11">
      <c r="A11" s="6">
        <v>6</v>
      </c>
      <c r="B11" s="2">
        <f t="shared" si="0"/>
        <v>5.0505050505050493</v>
      </c>
      <c r="C11" s="6" t="s">
        <v>24</v>
      </c>
      <c r="D11" s="2">
        <f t="shared" si="1"/>
        <v>1.8557745841005757</v>
      </c>
      <c r="E11" s="9"/>
      <c r="F11" s="10"/>
    </row>
    <row r="12" spans="1:11">
      <c r="A12" s="6">
        <v>7</v>
      </c>
      <c r="B12" s="2">
        <f t="shared" si="0"/>
        <v>0</v>
      </c>
      <c r="C12" s="6" t="s">
        <v>15</v>
      </c>
      <c r="D12" s="2">
        <f t="shared" si="1"/>
        <v>0</v>
      </c>
      <c r="E12" s="9"/>
      <c r="F12" s="10"/>
    </row>
    <row r="13" spans="1:11">
      <c r="A13" s="6">
        <v>8</v>
      </c>
      <c r="B13" s="2">
        <f t="shared" si="0"/>
        <v>0</v>
      </c>
      <c r="C13" s="6" t="s">
        <v>16</v>
      </c>
      <c r="D13" s="2">
        <f t="shared" si="1"/>
        <v>0</v>
      </c>
      <c r="E13" s="9"/>
      <c r="F13" s="10"/>
    </row>
    <row r="14" spans="1:11">
      <c r="A14" s="6">
        <v>9</v>
      </c>
      <c r="B14" s="2">
        <f t="shared" si="0"/>
        <v>0</v>
      </c>
      <c r="C14" s="6" t="s">
        <v>17</v>
      </c>
      <c r="D14" s="2">
        <f t="shared" si="1"/>
        <v>0</v>
      </c>
      <c r="E14" s="9"/>
      <c r="F14" s="10"/>
    </row>
    <row r="15" spans="1:11">
      <c r="A15" s="6">
        <v>10</v>
      </c>
      <c r="B15" s="2">
        <f t="shared" si="0"/>
        <v>0</v>
      </c>
      <c r="C15" s="6" t="s">
        <v>18</v>
      </c>
      <c r="D15" s="2">
        <f t="shared" si="1"/>
        <v>0</v>
      </c>
      <c r="E15" s="9"/>
      <c r="F15" s="10"/>
    </row>
    <row r="16" spans="1:11">
      <c r="A16" s="6">
        <v>11</v>
      </c>
      <c r="B16" s="2">
        <f t="shared" si="0"/>
        <v>0</v>
      </c>
      <c r="C16" s="6" t="s">
        <v>19</v>
      </c>
      <c r="D16" s="2">
        <f t="shared" si="1"/>
        <v>0</v>
      </c>
      <c r="E16" s="9"/>
      <c r="F16" s="10"/>
    </row>
    <row r="17" spans="1:6">
      <c r="A17" s="6">
        <v>12</v>
      </c>
      <c r="B17" s="2">
        <f t="shared" si="0"/>
        <v>0</v>
      </c>
      <c r="C17" s="6" t="s">
        <v>21</v>
      </c>
      <c r="D17" s="2">
        <f t="shared" si="1"/>
        <v>0</v>
      </c>
      <c r="E17" s="9"/>
      <c r="F17" s="10"/>
    </row>
    <row r="18" spans="1:6">
      <c r="A18" s="6">
        <v>13</v>
      </c>
      <c r="B18" s="2">
        <f t="shared" si="0"/>
        <v>0</v>
      </c>
      <c r="C18" s="6" t="s">
        <v>20</v>
      </c>
      <c r="D18" s="2">
        <f t="shared" si="1"/>
        <v>0</v>
      </c>
      <c r="E18" s="9"/>
      <c r="F18" s="10"/>
    </row>
    <row r="19" spans="1:6">
      <c r="A19" s="6">
        <v>14</v>
      </c>
      <c r="B19" s="2">
        <f t="shared" si="0"/>
        <v>0</v>
      </c>
      <c r="C19" s="6" t="s">
        <v>22</v>
      </c>
      <c r="D19" s="2">
        <f t="shared" si="1"/>
        <v>0</v>
      </c>
      <c r="E19" s="9"/>
      <c r="F19" s="10"/>
    </row>
    <row r="20" spans="1:6" ht="15" thickBot="1">
      <c r="A20" s="4">
        <v>15</v>
      </c>
      <c r="B20" s="3">
        <f t="shared" si="0"/>
        <v>0</v>
      </c>
      <c r="C20" s="4" t="s">
        <v>23</v>
      </c>
      <c r="D20" s="3">
        <f t="shared" si="1"/>
        <v>0</v>
      </c>
      <c r="E20" s="12"/>
      <c r="F20" s="13"/>
    </row>
    <row r="21" spans="1:6">
      <c r="A21" s="11"/>
      <c r="B21" s="9"/>
      <c r="C21" s="9"/>
      <c r="D21" s="9"/>
      <c r="E21" s="9"/>
    </row>
  </sheetData>
  <sheetProtection sheet="1" objects="1" scenarios="1"/>
  <mergeCells count="1">
    <mergeCell ref="H1:K1"/>
  </mergeCells>
  <conditionalFormatting sqref="B6:B20">
    <cfRule type="cellIs" dxfId="3" priority="2" operator="greaterThan">
      <formula>0</formula>
    </cfRule>
  </conditionalFormatting>
  <conditionalFormatting sqref="D7:D20">
    <cfRule type="cellIs" dxfId="2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B3" sqref="B3"/>
    </sheetView>
  </sheetViews>
  <sheetFormatPr baseColWidth="10" defaultRowHeight="14.4"/>
  <cols>
    <col min="4" max="4" width="11.5546875" customWidth="1"/>
    <col min="5" max="5" width="10.33203125" customWidth="1"/>
    <col min="6" max="6" width="9.33203125" customWidth="1"/>
  </cols>
  <sheetData>
    <row r="1" spans="1:11" ht="18.600000000000001" thickBot="1">
      <c r="A1" s="41" t="s">
        <v>1</v>
      </c>
      <c r="B1" s="8"/>
      <c r="C1" s="15"/>
      <c r="D1" s="15"/>
      <c r="E1" s="5" t="s">
        <v>25</v>
      </c>
      <c r="F1" s="5" t="s">
        <v>2</v>
      </c>
      <c r="H1" s="52" t="s">
        <v>31</v>
      </c>
      <c r="I1" s="52"/>
      <c r="J1" s="52"/>
      <c r="K1" s="52"/>
    </row>
    <row r="2" spans="1:11">
      <c r="A2" s="42" t="s">
        <v>26</v>
      </c>
      <c r="B2" s="38">
        <v>29.7</v>
      </c>
      <c r="C2" s="19" t="s">
        <v>29</v>
      </c>
      <c r="D2" s="48">
        <f>150/B2</f>
        <v>5.0505050505050511</v>
      </c>
      <c r="E2" s="19" t="s">
        <v>28</v>
      </c>
      <c r="F2" s="51">
        <f>B2/B3</f>
        <v>2.1214285714285714</v>
      </c>
    </row>
    <row r="3" spans="1:11">
      <c r="A3" s="43" t="s">
        <v>27</v>
      </c>
      <c r="B3" s="38">
        <v>14</v>
      </c>
      <c r="C3" s="47" t="s">
        <v>30</v>
      </c>
      <c r="D3" s="49">
        <f>150/B3</f>
        <v>10.714285714285714</v>
      </c>
      <c r="E3" s="47" t="s">
        <v>33</v>
      </c>
      <c r="F3" s="39">
        <v>0.86</v>
      </c>
    </row>
    <row r="4" spans="1:11" ht="15" thickBot="1">
      <c r="A4" s="44" t="s">
        <v>0</v>
      </c>
      <c r="B4" s="45">
        <f>IF(B6&gt;0,1,0)+IF(B7&gt;0,1,0)+IF(B8&gt;0,1,0)+IF(B9&gt;0,1,0)+IF(B10&gt;0,1,0)+IF(B11&gt;0,1,0)+IF(B12&gt;0,1,0)+IF(B13&gt;0,1,0)+IF(B14&gt;0,1,0)+IF(B15&gt;0,1,0)+IF(B16&gt;0,1,0)+IF(B17&gt;0,1,0)+IF(B18&gt;0,1,0)+IF(B19&gt;0,1,0)+IF(B20&gt;0,1,0)</f>
        <v>7</v>
      </c>
      <c r="C4" s="21" t="s">
        <v>4</v>
      </c>
      <c r="D4" s="50">
        <f>SUM(D7:D20)</f>
        <v>15.119739136368</v>
      </c>
      <c r="E4" s="21" t="s">
        <v>3</v>
      </c>
      <c r="F4" s="40">
        <v>0.158</v>
      </c>
    </row>
    <row r="5" spans="1:11" ht="15" thickBot="1">
      <c r="A5" s="18" t="s">
        <v>6</v>
      </c>
      <c r="B5" s="20" t="s">
        <v>5</v>
      </c>
      <c r="C5" s="19" t="s">
        <v>7</v>
      </c>
      <c r="D5" s="20" t="s">
        <v>13</v>
      </c>
      <c r="E5" s="9"/>
      <c r="F5" s="10"/>
    </row>
    <row r="6" spans="1:11" ht="15" thickBot="1">
      <c r="A6" s="14">
        <v>1</v>
      </c>
      <c r="B6" s="7">
        <f>D3*1.05</f>
        <v>11.25</v>
      </c>
      <c r="C6" s="46" t="s">
        <v>9</v>
      </c>
      <c r="D6" s="22" t="s">
        <v>14</v>
      </c>
      <c r="E6" s="9"/>
      <c r="F6" s="10"/>
    </row>
    <row r="7" spans="1:11">
      <c r="A7" s="14">
        <v>2</v>
      </c>
      <c r="B7" s="2">
        <f>IF(B6*F$3&gt;=D$2*F$3,B6*F$3,0)</f>
        <v>9.6750000000000007</v>
      </c>
      <c r="C7" s="17" t="s">
        <v>8</v>
      </c>
      <c r="D7" s="7">
        <f>IF(B7&gt;0,B6*F$4*2,0)</f>
        <v>3.5550000000000002</v>
      </c>
      <c r="E7" s="9"/>
      <c r="F7" s="10"/>
    </row>
    <row r="8" spans="1:11">
      <c r="A8" s="14">
        <v>3</v>
      </c>
      <c r="B8" s="2">
        <f t="shared" ref="B8:B20" si="0">IF(B7*F$3&gt;=D$2*F$3,B7*F$3,0)</f>
        <v>8.3205000000000009</v>
      </c>
      <c r="C8" s="17" t="s">
        <v>10</v>
      </c>
      <c r="D8" s="2">
        <f t="shared" ref="D8:D20" si="1">IF(B8&gt;0,B7*F$4*2,0)</f>
        <v>3.0573000000000001</v>
      </c>
      <c r="E8" s="9"/>
      <c r="F8" s="10"/>
    </row>
    <row r="9" spans="1:11">
      <c r="A9" s="14">
        <v>4</v>
      </c>
      <c r="B9" s="2">
        <f t="shared" si="0"/>
        <v>7.1556300000000004</v>
      </c>
      <c r="C9" s="17" t="s">
        <v>11</v>
      </c>
      <c r="D9" s="2">
        <f t="shared" si="1"/>
        <v>2.6292780000000002</v>
      </c>
      <c r="E9" s="9"/>
      <c r="F9" s="10"/>
    </row>
    <row r="10" spans="1:11">
      <c r="A10" s="14">
        <v>5</v>
      </c>
      <c r="B10" s="2">
        <f t="shared" si="0"/>
        <v>6.1538418000000004</v>
      </c>
      <c r="C10" s="17" t="s">
        <v>12</v>
      </c>
      <c r="D10" s="2">
        <f t="shared" si="1"/>
        <v>2.2611790800000002</v>
      </c>
      <c r="E10" s="9"/>
      <c r="F10" s="10"/>
    </row>
    <row r="11" spans="1:11">
      <c r="A11" s="14">
        <v>6</v>
      </c>
      <c r="B11" s="2">
        <f t="shared" si="0"/>
        <v>5.2923039479999998</v>
      </c>
      <c r="C11" s="17" t="s">
        <v>24</v>
      </c>
      <c r="D11" s="2">
        <f t="shared" si="1"/>
        <v>1.9446140088000001</v>
      </c>
      <c r="E11" s="9"/>
      <c r="F11" s="10"/>
    </row>
    <row r="12" spans="1:11">
      <c r="A12" s="14">
        <v>7</v>
      </c>
      <c r="B12" s="2">
        <f t="shared" si="0"/>
        <v>4.55138139528</v>
      </c>
      <c r="C12" s="17" t="s">
        <v>15</v>
      </c>
      <c r="D12" s="2">
        <f t="shared" si="1"/>
        <v>1.6723680475680001</v>
      </c>
      <c r="E12" s="9"/>
      <c r="F12" s="10"/>
    </row>
    <row r="13" spans="1:11">
      <c r="A13" s="14">
        <v>8</v>
      </c>
      <c r="B13" s="2">
        <f t="shared" si="0"/>
        <v>0</v>
      </c>
      <c r="C13" s="17" t="s">
        <v>16</v>
      </c>
      <c r="D13" s="2">
        <f t="shared" si="1"/>
        <v>0</v>
      </c>
      <c r="E13" s="9"/>
      <c r="F13" s="10"/>
    </row>
    <row r="14" spans="1:11">
      <c r="A14" s="14">
        <v>9</v>
      </c>
      <c r="B14" s="2">
        <f t="shared" si="0"/>
        <v>0</v>
      </c>
      <c r="C14" s="17" t="s">
        <v>17</v>
      </c>
      <c r="D14" s="2">
        <f t="shared" si="1"/>
        <v>0</v>
      </c>
      <c r="E14" s="9"/>
      <c r="F14" s="10"/>
    </row>
    <row r="15" spans="1:11">
      <c r="A15" s="14">
        <v>10</v>
      </c>
      <c r="B15" s="2">
        <f t="shared" si="0"/>
        <v>0</v>
      </c>
      <c r="C15" s="17" t="s">
        <v>18</v>
      </c>
      <c r="D15" s="2">
        <f t="shared" si="1"/>
        <v>0</v>
      </c>
      <c r="E15" s="9"/>
      <c r="F15" s="10"/>
    </row>
    <row r="16" spans="1:11">
      <c r="A16" s="14">
        <v>11</v>
      </c>
      <c r="B16" s="2">
        <f t="shared" si="0"/>
        <v>0</v>
      </c>
      <c r="C16" s="17" t="s">
        <v>19</v>
      </c>
      <c r="D16" s="2">
        <f t="shared" si="1"/>
        <v>0</v>
      </c>
      <c r="E16" s="9"/>
      <c r="F16" s="10"/>
    </row>
    <row r="17" spans="1:6">
      <c r="A17" s="14">
        <v>12</v>
      </c>
      <c r="B17" s="2">
        <f t="shared" si="0"/>
        <v>0</v>
      </c>
      <c r="C17" s="17" t="s">
        <v>21</v>
      </c>
      <c r="D17" s="2">
        <f t="shared" si="1"/>
        <v>0</v>
      </c>
      <c r="E17" s="9"/>
      <c r="F17" s="10"/>
    </row>
    <row r="18" spans="1:6">
      <c r="A18" s="14">
        <v>13</v>
      </c>
      <c r="B18" s="2">
        <f t="shared" si="0"/>
        <v>0</v>
      </c>
      <c r="C18" s="17" t="s">
        <v>20</v>
      </c>
      <c r="D18" s="2">
        <f t="shared" si="1"/>
        <v>0</v>
      </c>
      <c r="E18" s="9"/>
      <c r="F18" s="10"/>
    </row>
    <row r="19" spans="1:6">
      <c r="A19" s="14">
        <v>14</v>
      </c>
      <c r="B19" s="2">
        <f t="shared" si="0"/>
        <v>0</v>
      </c>
      <c r="C19" s="17" t="s">
        <v>22</v>
      </c>
      <c r="D19" s="2">
        <f t="shared" si="1"/>
        <v>0</v>
      </c>
      <c r="E19" s="9"/>
      <c r="F19" s="10"/>
    </row>
    <row r="20" spans="1:6" ht="15" thickBot="1">
      <c r="A20" s="1">
        <v>15</v>
      </c>
      <c r="B20" s="3">
        <f t="shared" si="0"/>
        <v>0</v>
      </c>
      <c r="C20" s="16" t="s">
        <v>23</v>
      </c>
      <c r="D20" s="3">
        <f t="shared" si="1"/>
        <v>0</v>
      </c>
      <c r="E20" s="12"/>
      <c r="F20" s="13"/>
    </row>
  </sheetData>
  <sheetProtection sheet="1" objects="1" scenarios="1"/>
  <mergeCells count="1">
    <mergeCell ref="H1:K1"/>
  </mergeCells>
  <conditionalFormatting sqref="D7:D20 B6:B20">
    <cfRule type="cellIs" dxfId="1" priority="3" operator="greater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ARRL</vt:lpstr>
      <vt:lpstr>VA2PHI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Groux</dc:creator>
  <cp:lastModifiedBy>Philippe Groux</cp:lastModifiedBy>
  <dcterms:created xsi:type="dcterms:W3CDTF">2012-01-06T01:06:11Z</dcterms:created>
  <dcterms:modified xsi:type="dcterms:W3CDTF">2013-05-14T21:16:05Z</dcterms:modified>
</cp:coreProperties>
</file>